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580" yWindow="40" windowWidth="33220" windowHeight="20340"/>
  </bookViews>
  <sheets>
    <sheet name="Feuil1" sheetId="1" r:id="rId1"/>
  </sheets>
  <definedNames>
    <definedName name="_xlnm.Print_Area">Feuil1!$G$2:$H$31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9" i="1"/>
  <c r="F20"/>
  <c r="F21"/>
  <c r="F22"/>
  <c r="F23"/>
  <c r="F24"/>
  <c r="F25"/>
  <c r="F26"/>
  <c r="F27"/>
  <c r="F28"/>
  <c r="F29"/>
  <c r="F30"/>
  <c r="F31"/>
  <c r="D19"/>
  <c r="BG32"/>
  <c r="D35"/>
  <c r="J35"/>
  <c r="E35"/>
  <c r="K35"/>
  <c r="F35"/>
  <c r="L35"/>
  <c r="D36"/>
  <c r="J36"/>
  <c r="E36"/>
  <c r="K36"/>
  <c r="F36"/>
  <c r="L36"/>
  <c r="D37"/>
  <c r="J37"/>
  <c r="E37"/>
  <c r="K37"/>
  <c r="F37"/>
  <c r="L37"/>
  <c r="D38"/>
  <c r="J38"/>
  <c r="E38"/>
  <c r="K38"/>
  <c r="F38"/>
  <c r="L38"/>
  <c r="D39"/>
  <c r="J39"/>
  <c r="E39"/>
  <c r="K39"/>
  <c r="F39"/>
  <c r="L39"/>
  <c r="D40"/>
  <c r="J40"/>
  <c r="E40"/>
  <c r="K40"/>
  <c r="F40"/>
  <c r="L40"/>
  <c r="D41"/>
  <c r="J41"/>
  <c r="E41"/>
  <c r="K41"/>
  <c r="F41"/>
  <c r="L41"/>
  <c r="D42"/>
  <c r="J42"/>
  <c r="E42"/>
  <c r="K42"/>
  <c r="F42"/>
  <c r="L42"/>
  <c r="D43"/>
  <c r="J43"/>
  <c r="E43"/>
  <c r="K43"/>
  <c r="F43"/>
  <c r="L43"/>
  <c r="D44"/>
  <c r="J44"/>
  <c r="E44"/>
  <c r="K44"/>
  <c r="F44"/>
  <c r="L44"/>
  <c r="D45"/>
  <c r="J45"/>
  <c r="E45"/>
  <c r="K45"/>
  <c r="F45"/>
  <c r="L45"/>
  <c r="F34"/>
  <c r="L34"/>
  <c r="E34"/>
  <c r="K34"/>
  <c r="D34"/>
  <c r="J34"/>
  <c r="G35"/>
  <c r="G36"/>
  <c r="G37"/>
  <c r="G38"/>
  <c r="G39"/>
  <c r="G40"/>
  <c r="G41"/>
  <c r="G42"/>
  <c r="G43"/>
  <c r="G44"/>
  <c r="G45"/>
  <c r="C35"/>
  <c r="C36"/>
  <c r="C37"/>
  <c r="C38"/>
  <c r="C39"/>
  <c r="C40"/>
  <c r="C41"/>
  <c r="C42"/>
  <c r="C43"/>
  <c r="C44"/>
  <c r="C45"/>
  <c r="G34"/>
  <c r="C34"/>
  <c r="H45"/>
  <c r="H44"/>
  <c r="H43"/>
  <c r="H42"/>
  <c r="H41"/>
  <c r="H40"/>
  <c r="H39"/>
  <c r="H38"/>
  <c r="H37"/>
  <c r="H36"/>
  <c r="H35"/>
  <c r="H34"/>
  <c r="C19"/>
  <c r="G31"/>
  <c r="E31"/>
  <c r="D31"/>
  <c r="C31"/>
  <c r="G30"/>
  <c r="E30"/>
  <c r="D30"/>
  <c r="C30"/>
  <c r="G29"/>
  <c r="E29"/>
  <c r="D29"/>
  <c r="C29"/>
  <c r="G28"/>
  <c r="E28"/>
  <c r="D28"/>
  <c r="C28"/>
  <c r="G27"/>
  <c r="E27"/>
  <c r="D27"/>
  <c r="C27"/>
  <c r="G26"/>
  <c r="E26"/>
  <c r="D26"/>
  <c r="C26"/>
  <c r="G25"/>
  <c r="E25"/>
  <c r="D25"/>
  <c r="C25"/>
  <c r="G24"/>
  <c r="E24"/>
  <c r="D24"/>
  <c r="C24"/>
  <c r="G23"/>
  <c r="E23"/>
  <c r="D23"/>
  <c r="C23"/>
  <c r="G22"/>
  <c r="E22"/>
  <c r="D22"/>
  <c r="C22"/>
  <c r="G21"/>
  <c r="E21"/>
  <c r="D21"/>
  <c r="C21"/>
  <c r="G20"/>
  <c r="E20"/>
  <c r="D20"/>
  <c r="C20"/>
  <c r="G19"/>
  <c r="E19"/>
</calcChain>
</file>

<file path=xl/sharedStrings.xml><?xml version="1.0" encoding="utf-8"?>
<sst xmlns="http://schemas.openxmlformats.org/spreadsheetml/2006/main" count="24" uniqueCount="22">
  <si>
    <t>M</t>
  </si>
  <si>
    <t>Log10(E.h.o)</t>
  </si>
  <si>
    <t>Camargue</t>
  </si>
  <si>
    <t>D. Helmer</t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</si>
  <si>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</si>
  <si>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</si>
  <si>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</si>
  <si>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</si>
  <si>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</si>
  <si>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</si>
  <si>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</si>
  <si>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</si>
  <si>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</si>
  <si>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</si>
  <si>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C 178</t>
  </si>
  <si>
    <t>Islande</t>
  </si>
  <si>
    <t>F</t>
  </si>
  <si>
    <t>Konik</t>
  </si>
  <si>
    <t>KI 31431</t>
  </si>
  <si>
    <t>C 100</t>
  </si>
  <si>
    <t>AC 1975 98</t>
  </si>
  <si>
    <t>C 048</t>
  </si>
</sst>
</file>

<file path=xl/styles.xml><?xml version="1.0" encoding="utf-8"?>
<styleSheet xmlns="http://schemas.openxmlformats.org/spreadsheetml/2006/main">
  <numFmts count="2">
    <numFmt numFmtId="188" formatCode="0.0"/>
    <numFmt numFmtId="189" formatCode="0.000"/>
  </numFmts>
  <fonts count="3">
    <font>
      <sz val="9"/>
      <name val="Geneva"/>
    </font>
    <font>
      <b/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top"/>
    </xf>
    <xf numFmtId="188" fontId="0" fillId="0" borderId="0" xfId="0" applyNumberFormat="1" applyAlignment="1">
      <alignment horizontal="center" vertical="top"/>
    </xf>
    <xf numFmtId="188" fontId="0" fillId="0" borderId="0" xfId="0" applyNumberFormat="1"/>
    <xf numFmtId="18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Fill="1"/>
    <xf numFmtId="188" fontId="1" fillId="0" borderId="0" xfId="0" applyNumberFormat="1" applyFont="1"/>
    <xf numFmtId="0" fontId="0" fillId="0" borderId="0" xfId="0" applyAlignment="1">
      <alignment horizontal="left" vertical="top"/>
    </xf>
    <xf numFmtId="0" fontId="1" fillId="0" borderId="0" xfId="0" applyFont="1"/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0" xfId="0" applyFont="1" applyFill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ill="1" applyAlignment="1">
      <alignment horizontal="left" vertical="top"/>
    </xf>
    <xf numFmtId="0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39473953036248"/>
          <c:y val="0.0819673771439892"/>
          <c:w val="0.810527878021969"/>
          <c:h val="0.778690082867898"/>
        </c:manualLayout>
      </c:layout>
      <c:lineChart>
        <c:grouping val="standard"/>
        <c:ser>
          <c:idx val="0"/>
          <c:order val="0"/>
          <c:tx>
            <c:strRef>
              <c:f>Feuil1!$C$19</c:f>
              <c:strCache>
                <c:ptCount val="1"/>
                <c:pt idx="0">
                  <c:v>Camargue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Feuil1!$C$20:$C$31</c:f>
              <c:numCache>
                <c:formatCode>0.000</c:formatCode>
                <c:ptCount val="12"/>
                <c:pt idx="0">
                  <c:v>0.0242480183341627</c:v>
                </c:pt>
                <c:pt idx="1">
                  <c:v>0.131068044350276</c:v>
                </c:pt>
                <c:pt idx="2">
                  <c:v>0.0320258571931227</c:v>
                </c:pt>
                <c:pt idx="3">
                  <c:v>0.0551960800285136</c:v>
                </c:pt>
                <c:pt idx="4">
                  <c:v>0.0583616938342726</c:v>
                </c:pt>
                <c:pt idx="5">
                  <c:v>0.0950470382388495</c:v>
                </c:pt>
                <c:pt idx="6">
                  <c:v>0.105196080028514</c:v>
                </c:pt>
                <c:pt idx="7">
                  <c:v>0.0760680443502757</c:v>
                </c:pt>
                <c:pt idx="8">
                  <c:v>0.0803979978989562</c:v>
                </c:pt>
                <c:pt idx="9">
                  <c:v>0.0773616938342727</c:v>
                </c:pt>
                <c:pt idx="10">
                  <c:v>0.0560646070264992</c:v>
                </c:pt>
                <c:pt idx="11">
                  <c:v>0.055128035678238</c:v>
                </c:pt>
              </c:numCache>
            </c:numRef>
          </c:val>
        </c:ser>
        <c:ser>
          <c:idx val="1"/>
          <c:order val="1"/>
          <c:tx>
            <c:strRef>
              <c:f>Feuil1!$D$19</c:f>
              <c:strCache>
                <c:ptCount val="1"/>
                <c:pt idx="0">
                  <c:v>C 100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Feuil1!$D$20:$D$31</c:f>
              <c:numCache>
                <c:formatCode>0.000</c:formatCode>
                <c:ptCount val="12"/>
                <c:pt idx="0">
                  <c:v>-0.00585371388894584</c:v>
                </c:pt>
                <c:pt idx="1">
                  <c:v>0.092149978319906</c:v>
                </c:pt>
                <c:pt idx="2">
                  <c:v>0.0377278360175928</c:v>
                </c:pt>
                <c:pt idx="3">
                  <c:v>0.0462412373755872</c:v>
                </c:pt>
                <c:pt idx="4">
                  <c:v>0.0397564493172122</c:v>
                </c:pt>
                <c:pt idx="5">
                  <c:v>0.0932412373755871</c:v>
                </c:pt>
                <c:pt idx="6">
                  <c:v>0.0926069527204931</c:v>
                </c:pt>
                <c:pt idx="7">
                  <c:v>0.0760680443502757</c:v>
                </c:pt>
                <c:pt idx="8">
                  <c:v>0.0728448600085103</c:v>
                </c:pt>
                <c:pt idx="9">
                  <c:v>0.070299839346786</c:v>
                </c:pt>
                <c:pt idx="10">
                  <c:v>0.0390312677277189</c:v>
                </c:pt>
                <c:pt idx="11">
                  <c:v>0.0393337684950061</c:v>
                </c:pt>
              </c:numCache>
            </c:numRef>
          </c:val>
        </c:ser>
        <c:ser>
          <c:idx val="2"/>
          <c:order val="2"/>
          <c:tx>
            <c:strRef>
              <c:f>Feuil1!$E$19</c:f>
              <c:strCache>
                <c:ptCount val="1"/>
                <c:pt idx="0">
                  <c:v>C 048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Feuil1!$B$20:$B$31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Feuil1!$E$20:$E$31</c:f>
              <c:numCache>
                <c:formatCode>0.000</c:formatCode>
                <c:ptCount val="12"/>
                <c:pt idx="0">
                  <c:v>-0.038198270069774</c:v>
                </c:pt>
                <c:pt idx="1">
                  <c:v>0.0783616938342726</c:v>
                </c:pt>
                <c:pt idx="2">
                  <c:v>0.0184226808222061</c:v>
                </c:pt>
                <c:pt idx="3">
                  <c:v>0.0277578316815741</c:v>
                </c:pt>
                <c:pt idx="4">
                  <c:v>0.029397997898956</c:v>
                </c:pt>
                <c:pt idx="5">
                  <c:v>0.0554526764861873</c:v>
                </c:pt>
                <c:pt idx="6">
                  <c:v>0.0777578316815741</c:v>
                </c:pt>
                <c:pt idx="7">
                  <c:v>0.0634789170422552</c:v>
                </c:pt>
                <c:pt idx="8">
                  <c:v>0.0329733479708181</c:v>
                </c:pt>
                <c:pt idx="9">
                  <c:v>0.0483979978989561</c:v>
                </c:pt>
                <c:pt idx="10">
                  <c:v>0.0447835966168102</c:v>
                </c:pt>
                <c:pt idx="11">
                  <c:v>0.113119982655925</c:v>
                </c:pt>
              </c:numCache>
            </c:numRef>
          </c:val>
        </c:ser>
        <c:marker val="1"/>
        <c:axId val="72377992"/>
        <c:axId val="73090776"/>
      </c:lineChart>
      <c:catAx>
        <c:axId val="723779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73090776"/>
        <c:crosses val="autoZero"/>
        <c:auto val="1"/>
        <c:lblAlgn val="ctr"/>
        <c:lblOffset val="100"/>
        <c:tickLblSkip val="1"/>
        <c:tickMarkSkip val="1"/>
      </c:catAx>
      <c:valAx>
        <c:axId val="73090776"/>
        <c:scaling>
          <c:orientation val="minMax"/>
          <c:max val="0.2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7237799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368300</xdr:colOff>
      <xdr:row>6</xdr:row>
      <xdr:rowOff>152400</xdr:rowOff>
    </xdr:from>
    <xdr:to>
      <xdr:col>14</xdr:col>
      <xdr:colOff>241300</xdr:colOff>
      <xdr:row>25</xdr:row>
      <xdr:rowOff>114300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G45"/>
  <sheetViews>
    <sheetView tabSelected="1" workbookViewId="0">
      <selection activeCell="G10" sqref="G10"/>
    </sheetView>
  </sheetViews>
  <sheetFormatPr baseColWidth="10" defaultColWidth="10.83203125" defaultRowHeight="13"/>
  <cols>
    <col min="2" max="2" width="5.83203125" style="1" customWidth="1"/>
  </cols>
  <sheetData>
    <row r="1" spans="2:13">
      <c r="D1" s="18"/>
      <c r="E1" s="18"/>
    </row>
    <row r="2" spans="2:13" s="9" customFormat="1">
      <c r="C2" s="9" t="s">
        <v>2</v>
      </c>
      <c r="D2" s="15" t="s">
        <v>17</v>
      </c>
      <c r="E2" s="15" t="s">
        <v>15</v>
      </c>
      <c r="F2" s="15"/>
    </row>
    <row r="3" spans="2:13" s="9" customFormat="1">
      <c r="C3" s="9" t="s">
        <v>0</v>
      </c>
      <c r="D3" s="15" t="s">
        <v>16</v>
      </c>
      <c r="E3" s="15" t="s">
        <v>0</v>
      </c>
      <c r="F3" s="15"/>
      <c r="J3" s="12"/>
    </row>
    <row r="4" spans="2:13" s="9" customFormat="1">
      <c r="C4" s="9">
        <v>4000</v>
      </c>
      <c r="D4" s="15">
        <v>3500</v>
      </c>
      <c r="E4" s="16">
        <v>1</v>
      </c>
      <c r="F4" s="16"/>
    </row>
    <row r="5" spans="2:13" s="9" customFormat="1">
      <c r="C5" s="9" t="s">
        <v>3</v>
      </c>
      <c r="D5" s="15" t="s">
        <v>18</v>
      </c>
      <c r="E5" s="15" t="s">
        <v>20</v>
      </c>
      <c r="F5" s="15"/>
    </row>
    <row r="6" spans="2:13" s="9" customFormat="1">
      <c r="C6" s="9" t="s">
        <v>14</v>
      </c>
      <c r="D6" s="15" t="s">
        <v>19</v>
      </c>
      <c r="E6" s="15" t="s">
        <v>21</v>
      </c>
      <c r="F6" s="19"/>
      <c r="I6" s="11"/>
    </row>
    <row r="7" spans="2:13">
      <c r="B7" s="1">
        <v>1</v>
      </c>
      <c r="C7" s="3">
        <v>224</v>
      </c>
      <c r="D7" s="17">
        <v>209</v>
      </c>
      <c r="E7" s="17">
        <v>194</v>
      </c>
      <c r="F7" s="17"/>
      <c r="G7" s="20"/>
      <c r="H7" s="3"/>
      <c r="I7" s="3"/>
    </row>
    <row r="8" spans="2:13">
      <c r="B8" s="1">
        <v>3</v>
      </c>
      <c r="C8" s="3">
        <v>35</v>
      </c>
      <c r="D8" s="17">
        <v>32</v>
      </c>
      <c r="E8" s="17">
        <v>31</v>
      </c>
      <c r="F8" s="17"/>
      <c r="G8" s="17"/>
      <c r="H8" s="3"/>
    </row>
    <row r="9" spans="2:13">
      <c r="B9" s="1">
        <v>4</v>
      </c>
      <c r="C9" s="3">
        <v>22.7</v>
      </c>
      <c r="D9" s="17">
        <v>23</v>
      </c>
      <c r="E9" s="17">
        <v>22</v>
      </c>
      <c r="F9" s="17"/>
      <c r="G9" s="17"/>
      <c r="H9" s="3"/>
      <c r="I9" s="7"/>
      <c r="K9" s="7"/>
      <c r="L9" s="7"/>
      <c r="M9" s="7"/>
    </row>
    <row r="10" spans="2:13">
      <c r="B10" s="1">
        <v>5</v>
      </c>
      <c r="C10" s="3">
        <v>49</v>
      </c>
      <c r="D10" s="17">
        <v>48</v>
      </c>
      <c r="E10" s="17">
        <v>46</v>
      </c>
      <c r="F10" s="17"/>
      <c r="G10" s="17"/>
      <c r="H10" s="3"/>
      <c r="I10" s="7"/>
    </row>
    <row r="11" spans="2:13">
      <c r="B11" s="1">
        <v>6</v>
      </c>
      <c r="C11" s="3">
        <v>31</v>
      </c>
      <c r="D11" s="17">
        <v>29.7</v>
      </c>
      <c r="E11" s="17">
        <v>29</v>
      </c>
      <c r="F11" s="17"/>
      <c r="G11" s="17"/>
      <c r="H11" s="3"/>
      <c r="I11" s="7"/>
    </row>
    <row r="12" spans="2:13">
      <c r="B12" s="1">
        <v>10</v>
      </c>
      <c r="C12" s="3">
        <v>48.2</v>
      </c>
      <c r="D12" s="17">
        <v>48</v>
      </c>
      <c r="E12" s="17">
        <v>44</v>
      </c>
      <c r="F12" s="17"/>
      <c r="G12" s="17"/>
      <c r="H12" s="3"/>
      <c r="I12" s="7"/>
    </row>
    <row r="13" spans="2:13" s="10" customFormat="1">
      <c r="B13" s="13">
        <v>11</v>
      </c>
      <c r="C13" s="8">
        <v>49</v>
      </c>
      <c r="D13" s="17">
        <v>47.6</v>
      </c>
      <c r="E13" s="17">
        <v>46</v>
      </c>
      <c r="F13" s="17"/>
      <c r="G13" s="21"/>
      <c r="H13" s="8"/>
      <c r="I13" s="14"/>
    </row>
    <row r="14" spans="2:13">
      <c r="B14" s="1">
        <v>12</v>
      </c>
      <c r="C14" s="3">
        <v>35</v>
      </c>
      <c r="D14" s="17">
        <v>35</v>
      </c>
      <c r="E14" s="17">
        <v>34</v>
      </c>
      <c r="F14" s="17"/>
      <c r="G14" s="17"/>
      <c r="H14" s="3"/>
      <c r="I14" s="7"/>
    </row>
    <row r="15" spans="2:13">
      <c r="B15" s="1">
        <v>13</v>
      </c>
      <c r="C15" s="3">
        <v>29</v>
      </c>
      <c r="D15" s="17">
        <v>28.5</v>
      </c>
      <c r="E15" s="17">
        <v>26</v>
      </c>
      <c r="F15" s="17"/>
      <c r="G15" s="17"/>
      <c r="H15" s="3"/>
      <c r="I15" s="7"/>
      <c r="K15" s="7"/>
      <c r="L15" s="7"/>
      <c r="M15" s="7"/>
    </row>
    <row r="16" spans="2:13">
      <c r="B16" s="1">
        <v>14</v>
      </c>
      <c r="C16" s="3">
        <v>31</v>
      </c>
      <c r="D16" s="17">
        <v>30.5</v>
      </c>
      <c r="E16" s="17">
        <v>29</v>
      </c>
      <c r="F16" s="17"/>
      <c r="G16" s="17"/>
      <c r="H16" s="3"/>
      <c r="I16" s="7"/>
    </row>
    <row r="17" spans="1:59">
      <c r="B17" s="1">
        <v>7</v>
      </c>
      <c r="C17" s="3">
        <v>39</v>
      </c>
      <c r="D17" s="17">
        <v>37.5</v>
      </c>
      <c r="E17" s="17">
        <v>38</v>
      </c>
      <c r="F17" s="17"/>
      <c r="G17" s="17"/>
      <c r="H17" s="3"/>
      <c r="I17" s="7"/>
      <c r="K17" s="7"/>
      <c r="L17" s="7"/>
      <c r="M17" s="7"/>
    </row>
    <row r="18" spans="1:59">
      <c r="B18" s="1">
        <v>8</v>
      </c>
      <c r="C18" s="3">
        <v>14</v>
      </c>
      <c r="D18" s="17">
        <v>13.5</v>
      </c>
      <c r="E18" s="17">
        <v>16</v>
      </c>
      <c r="F18" s="17"/>
      <c r="G18" s="17"/>
      <c r="H18" s="3"/>
      <c r="I18" s="7"/>
      <c r="K18" s="7"/>
      <c r="L18" s="7"/>
      <c r="M18" s="7"/>
    </row>
    <row r="19" spans="1:59" s="1" customFormat="1">
      <c r="A19" s="1" t="s">
        <v>1</v>
      </c>
      <c r="C19" s="1" t="str">
        <f>C2</f>
        <v>Camargue</v>
      </c>
      <c r="D19" s="2" t="str">
        <f>D6</f>
        <v>C 100</v>
      </c>
      <c r="E19" s="2" t="str">
        <f>E6</f>
        <v>C 048</v>
      </c>
      <c r="F19" s="2">
        <f>F6</f>
        <v>0</v>
      </c>
      <c r="G19" s="2">
        <f>G6</f>
        <v>0</v>
      </c>
      <c r="H19" s="2"/>
      <c r="I19" s="2"/>
      <c r="J19"/>
      <c r="K19" s="2"/>
      <c r="L19" s="2"/>
      <c r="M19" s="2"/>
      <c r="N19" s="2"/>
    </row>
    <row r="20" spans="1:59">
      <c r="A20" s="4">
        <v>2.3260000000000001</v>
      </c>
      <c r="B20" s="1">
        <v>1</v>
      </c>
      <c r="C20" s="4">
        <f t="shared" ref="C20:G27" si="0">LOG10(C7)-$A20</f>
        <v>2.424801833416268E-2</v>
      </c>
      <c r="D20" s="4">
        <f t="shared" si="0"/>
        <v>-5.853713888945844E-3</v>
      </c>
      <c r="E20" s="4">
        <f t="shared" si="0"/>
        <v>-3.8198270069774054E-2</v>
      </c>
      <c r="F20" s="4" t="e">
        <f t="shared" ref="F20:F31" si="1">LOG10(F7)-$A20</f>
        <v>#NUM!</v>
      </c>
      <c r="G20" s="4" t="e">
        <f t="shared" si="0"/>
        <v>#NUM!</v>
      </c>
      <c r="H20" s="4"/>
      <c r="I20" s="4"/>
      <c r="J20" s="5"/>
      <c r="K20" s="4"/>
      <c r="L20" s="4"/>
      <c r="M20" s="4"/>
      <c r="N20" s="4"/>
    </row>
    <row r="21" spans="1:59">
      <c r="A21" s="4">
        <v>1.413</v>
      </c>
      <c r="B21" s="1">
        <v>3</v>
      </c>
      <c r="C21" s="4">
        <f t="shared" si="0"/>
        <v>0.13106804435027564</v>
      </c>
      <c r="D21" s="4">
        <f t="shared" si="0"/>
        <v>9.2149978319906012E-2</v>
      </c>
      <c r="E21" s="4">
        <f t="shared" si="0"/>
        <v>7.8361693834272605E-2</v>
      </c>
      <c r="F21" s="4" t="e">
        <f t="shared" si="1"/>
        <v>#NUM!</v>
      </c>
      <c r="G21" s="4" t="e">
        <f t="shared" si="0"/>
        <v>#NUM!</v>
      </c>
      <c r="H21" s="4"/>
      <c r="I21" s="4"/>
      <c r="J21" s="4"/>
      <c r="K21" s="4"/>
      <c r="L21" s="4"/>
      <c r="M21" s="4"/>
      <c r="N21" s="4"/>
    </row>
    <row r="22" spans="1:59">
      <c r="A22" s="4">
        <v>1.3240000000000001</v>
      </c>
      <c r="B22" s="1">
        <v>4</v>
      </c>
      <c r="C22" s="4">
        <f t="shared" si="0"/>
        <v>3.2025857193122675E-2</v>
      </c>
      <c r="D22" s="4">
        <f t="shared" si="0"/>
        <v>3.7727836017592775E-2</v>
      </c>
      <c r="E22" s="4">
        <f t="shared" si="0"/>
        <v>1.8422680822206106E-2</v>
      </c>
      <c r="F22" s="4" t="e">
        <f t="shared" si="1"/>
        <v>#NUM!</v>
      </c>
      <c r="G22" s="4" t="e">
        <f t="shared" si="0"/>
        <v>#NUM!</v>
      </c>
      <c r="H22" s="4"/>
      <c r="I22" s="4"/>
      <c r="J22" s="4"/>
      <c r="K22" s="4"/>
      <c r="L22" s="4"/>
      <c r="M22" s="4"/>
      <c r="N22" s="4"/>
    </row>
    <row r="23" spans="1:59">
      <c r="A23" s="4">
        <v>1.635</v>
      </c>
      <c r="B23" s="1">
        <v>5</v>
      </c>
      <c r="C23" s="4">
        <f t="shared" si="0"/>
        <v>5.5196080028513617E-2</v>
      </c>
      <c r="D23" s="4">
        <f t="shared" si="0"/>
        <v>4.6241237375587163E-2</v>
      </c>
      <c r="E23" s="4">
        <f t="shared" si="0"/>
        <v>2.7757831681574086E-2</v>
      </c>
      <c r="F23" s="4" t="e">
        <f t="shared" si="1"/>
        <v>#NUM!</v>
      </c>
      <c r="G23" s="4" t="e">
        <f t="shared" si="0"/>
        <v>#NUM!</v>
      </c>
      <c r="H23" s="4"/>
      <c r="I23" s="4"/>
      <c r="J23" s="4"/>
      <c r="K23" s="4"/>
      <c r="L23" s="4"/>
      <c r="M23" s="4"/>
      <c r="N23" s="4"/>
    </row>
    <row r="24" spans="1:59">
      <c r="A24" s="4">
        <v>1.4330000000000001</v>
      </c>
      <c r="B24" s="1">
        <v>6</v>
      </c>
      <c r="C24" s="4">
        <f t="shared" si="0"/>
        <v>5.8361693834272588E-2</v>
      </c>
      <c r="D24" s="4">
        <f t="shared" si="0"/>
        <v>3.9756449317212228E-2</v>
      </c>
      <c r="E24" s="4">
        <f t="shared" si="0"/>
        <v>2.939799789895603E-2</v>
      </c>
      <c r="F24" s="4" t="e">
        <f t="shared" si="1"/>
        <v>#NUM!</v>
      </c>
      <c r="G24" s="4" t="e">
        <f t="shared" si="0"/>
        <v>#NUM!</v>
      </c>
      <c r="H24" s="4"/>
      <c r="I24" s="4"/>
      <c r="J24" s="4"/>
      <c r="K24" s="4"/>
      <c r="L24" s="4"/>
      <c r="M24" s="4"/>
      <c r="N24" s="4"/>
    </row>
    <row r="25" spans="1:59">
      <c r="A25" s="4">
        <v>1.5880000000000001</v>
      </c>
      <c r="B25" s="1">
        <v>10</v>
      </c>
      <c r="C25" s="4">
        <f t="shared" si="0"/>
        <v>9.5047038238849524E-2</v>
      </c>
      <c r="D25" s="4">
        <f t="shared" si="0"/>
        <v>9.3241237375587094E-2</v>
      </c>
      <c r="E25" s="4">
        <f t="shared" si="0"/>
        <v>5.5452676486187347E-2</v>
      </c>
      <c r="F25" s="4" t="e">
        <f t="shared" si="1"/>
        <v>#NUM!</v>
      </c>
      <c r="G25" s="4" t="e">
        <f t="shared" si="0"/>
        <v>#NUM!</v>
      </c>
      <c r="H25" s="4"/>
      <c r="I25" s="4"/>
      <c r="J25" s="4"/>
      <c r="K25" s="4"/>
      <c r="L25" s="4"/>
      <c r="M25" s="4"/>
      <c r="N25" s="4"/>
    </row>
    <row r="26" spans="1:59">
      <c r="A26" s="4">
        <v>1.585</v>
      </c>
      <c r="B26" s="1">
        <v>11</v>
      </c>
      <c r="C26" s="4">
        <f t="shared" si="0"/>
        <v>0.10519608002851366</v>
      </c>
      <c r="D26" s="4">
        <f t="shared" si="0"/>
        <v>9.260695272049313E-2</v>
      </c>
      <c r="E26" s="4">
        <f t="shared" si="0"/>
        <v>7.775783168157413E-2</v>
      </c>
      <c r="F26" s="4" t="e">
        <f t="shared" si="1"/>
        <v>#NUM!</v>
      </c>
      <c r="G26" s="4" t="e">
        <f t="shared" si="0"/>
        <v>#NUM!</v>
      </c>
      <c r="H26" s="4"/>
      <c r="I26" s="4"/>
      <c r="J26" s="4"/>
      <c r="K26" s="4"/>
      <c r="L26" s="4"/>
      <c r="M26" s="4"/>
      <c r="N26" s="4"/>
    </row>
    <row r="27" spans="1:59">
      <c r="A27" s="4">
        <v>1.468</v>
      </c>
      <c r="B27" s="1">
        <v>12</v>
      </c>
      <c r="C27" s="4">
        <f t="shared" si="0"/>
        <v>7.6068044350275699E-2</v>
      </c>
      <c r="D27" s="4">
        <f t="shared" si="0"/>
        <v>7.6068044350275699E-2</v>
      </c>
      <c r="E27" s="4">
        <f t="shared" si="0"/>
        <v>6.3478917042255167E-2</v>
      </c>
      <c r="F27" s="4" t="e">
        <f t="shared" si="1"/>
        <v>#NUM!</v>
      </c>
      <c r="G27" s="4" t="e">
        <f t="shared" si="0"/>
        <v>#NUM!</v>
      </c>
      <c r="H27" s="4"/>
      <c r="I27" s="4"/>
      <c r="J27" s="4"/>
      <c r="K27" s="4"/>
      <c r="L27" s="4"/>
      <c r="M27" s="4"/>
      <c r="N27" s="4"/>
    </row>
    <row r="28" spans="1:59">
      <c r="A28" s="4">
        <v>1.3819999999999999</v>
      </c>
      <c r="B28" s="1">
        <v>13</v>
      </c>
      <c r="C28" s="4">
        <f t="shared" ref="C28:D31" si="2">LOG10(C15)-$A28</f>
        <v>8.0397997898956186E-2</v>
      </c>
      <c r="D28" s="4">
        <f t="shared" si="2"/>
        <v>7.2844860008510315E-2</v>
      </c>
      <c r="E28" s="4">
        <f t="shared" ref="E28:G31" si="3">LOG10(E15)-$A28</f>
        <v>3.2973347970818079E-2</v>
      </c>
      <c r="F28" s="4" t="e">
        <f t="shared" si="1"/>
        <v>#NUM!</v>
      </c>
      <c r="G28" s="4" t="e">
        <f t="shared" si="3"/>
        <v>#NUM!</v>
      </c>
      <c r="H28" s="4"/>
      <c r="I28" s="4"/>
      <c r="J28" s="4"/>
      <c r="K28" s="4"/>
      <c r="L28" s="4"/>
      <c r="M28" s="4"/>
      <c r="N28" s="4"/>
    </row>
    <row r="29" spans="1:59">
      <c r="A29" s="4">
        <v>1.4139999999999999</v>
      </c>
      <c r="B29" s="1">
        <v>14</v>
      </c>
      <c r="C29" s="4">
        <f t="shared" si="2"/>
        <v>7.7361693834272716E-2</v>
      </c>
      <c r="D29" s="4">
        <f t="shared" si="2"/>
        <v>7.0299839346785964E-2</v>
      </c>
      <c r="E29" s="4">
        <f t="shared" si="3"/>
        <v>4.8397997898956158E-2</v>
      </c>
      <c r="F29" s="4" t="e">
        <f t="shared" si="1"/>
        <v>#NUM!</v>
      </c>
      <c r="G29" s="4" t="e">
        <f t="shared" si="3"/>
        <v>#NUM!</v>
      </c>
      <c r="H29" s="4"/>
      <c r="I29" s="4"/>
      <c r="J29" s="4"/>
      <c r="K29" s="4"/>
      <c r="L29" s="4"/>
      <c r="M29" s="4"/>
      <c r="N29" s="4"/>
    </row>
    <row r="30" spans="1:59">
      <c r="A30" s="4">
        <v>1.5349999999999999</v>
      </c>
      <c r="B30" s="1">
        <v>7</v>
      </c>
      <c r="C30" s="4">
        <f t="shared" si="2"/>
        <v>5.606460702649918E-2</v>
      </c>
      <c r="D30" s="4">
        <f t="shared" si="2"/>
        <v>3.9031267727718921E-2</v>
      </c>
      <c r="E30" s="4">
        <f t="shared" si="3"/>
        <v>4.4783596616810195E-2</v>
      </c>
      <c r="F30" s="4" t="e">
        <f t="shared" si="1"/>
        <v>#NUM!</v>
      </c>
      <c r="G30" s="4" t="e">
        <f t="shared" si="3"/>
        <v>#NUM!</v>
      </c>
      <c r="H30" s="4"/>
      <c r="I30" s="4"/>
      <c r="J30" s="4"/>
      <c r="K30" s="4"/>
      <c r="L30" s="4"/>
      <c r="M30" s="4"/>
      <c r="N30" s="4"/>
    </row>
    <row r="31" spans="1:59">
      <c r="A31" s="4">
        <v>1.091</v>
      </c>
      <c r="B31" s="1">
        <v>8</v>
      </c>
      <c r="C31" s="4">
        <f t="shared" si="2"/>
        <v>5.5128035678237985E-2</v>
      </c>
      <c r="D31" s="4">
        <f t="shared" si="2"/>
        <v>3.9333768495006138E-2</v>
      </c>
      <c r="E31" s="4">
        <f t="shared" si="3"/>
        <v>0.11311998265592482</v>
      </c>
      <c r="F31" s="4" t="e">
        <f t="shared" si="1"/>
        <v>#NUM!</v>
      </c>
      <c r="G31" s="4" t="e">
        <f t="shared" si="3"/>
        <v>#NUM!</v>
      </c>
      <c r="H31" s="4"/>
      <c r="I31" s="4"/>
      <c r="J31" s="4"/>
      <c r="K31" s="4"/>
      <c r="L31" s="4"/>
      <c r="M31" s="4"/>
      <c r="N31" s="4"/>
    </row>
    <row r="32" spans="1:59">
      <c r="BG32" s="4" t="e">
        <f>LOG10(J18)-$A32</f>
        <v>#NUM!</v>
      </c>
    </row>
    <row r="33" spans="1:12">
      <c r="A33" t="s">
        <v>1</v>
      </c>
      <c r="B33" s="1" t="s">
        <v>4</v>
      </c>
      <c r="C33" s="1" t="s">
        <v>5</v>
      </c>
      <c r="D33" s="1" t="s">
        <v>6</v>
      </c>
      <c r="E33" s="1" t="s">
        <v>7</v>
      </c>
      <c r="F33" s="1" t="s">
        <v>8</v>
      </c>
      <c r="G33" s="1" t="s">
        <v>9</v>
      </c>
      <c r="H33" s="1" t="s">
        <v>10</v>
      </c>
      <c r="I33" s="1"/>
      <c r="J33" s="1" t="s">
        <v>11</v>
      </c>
      <c r="K33" s="1" t="s">
        <v>12</v>
      </c>
      <c r="L33" s="1" t="s">
        <v>13</v>
      </c>
    </row>
    <row r="34" spans="1:12">
      <c r="A34" s="4">
        <v>2.3260000000000001</v>
      </c>
      <c r="B34" s="1">
        <v>1</v>
      </c>
      <c r="C34">
        <f t="shared" ref="C34:C45" si="4">COUNT(C7:H7)</f>
        <v>3</v>
      </c>
      <c r="D34" s="3">
        <f t="shared" ref="D34:D45" si="5">AVERAGE(C7:H7)</f>
        <v>209</v>
      </c>
      <c r="E34" s="3">
        <f t="shared" ref="E34:E45" si="6">MIN(C7:H7)</f>
        <v>194</v>
      </c>
      <c r="F34" s="3">
        <f t="shared" ref="F34:F45" si="7">MAX(C7:H7)</f>
        <v>224</v>
      </c>
      <c r="G34" s="6">
        <f t="shared" ref="G34:G45" si="8">STDEV(C7:H7)</f>
        <v>15</v>
      </c>
      <c r="H34" s="6">
        <f t="shared" ref="H34:H45" si="9">G34*100/D34</f>
        <v>7.1770334928229662</v>
      </c>
      <c r="I34">
        <v>1</v>
      </c>
      <c r="J34" s="4">
        <f>LOG10(D34)-$A34</f>
        <v>-5.853713888945844E-3</v>
      </c>
      <c r="K34" s="4">
        <f>LOG10(E34)-$A34</f>
        <v>-3.8198270069774054E-2</v>
      </c>
      <c r="L34" s="4">
        <f>LOG10(F34)-$A34</f>
        <v>2.424801833416268E-2</v>
      </c>
    </row>
    <row r="35" spans="1:12">
      <c r="A35" s="4">
        <v>1.413</v>
      </c>
      <c r="B35" s="1">
        <v>3</v>
      </c>
      <c r="C35">
        <f t="shared" si="4"/>
        <v>3</v>
      </c>
      <c r="D35" s="3">
        <f t="shared" si="5"/>
        <v>32.666666666666664</v>
      </c>
      <c r="E35" s="3">
        <f t="shared" si="6"/>
        <v>31</v>
      </c>
      <c r="F35" s="3">
        <f t="shared" si="7"/>
        <v>35</v>
      </c>
      <c r="G35" s="6">
        <f t="shared" si="8"/>
        <v>2.0816659994661144</v>
      </c>
      <c r="H35" s="6">
        <f t="shared" si="9"/>
        <v>6.3724469371411665</v>
      </c>
      <c r="I35">
        <v>3</v>
      </c>
      <c r="J35" s="4">
        <f t="shared" ref="J35:J45" si="10">LOG10(D35)-$A35</f>
        <v>0.10110482097283224</v>
      </c>
      <c r="K35" s="4">
        <f t="shared" ref="K35:K45" si="11">LOG10(E35)-$A35</f>
        <v>7.8361693834272605E-2</v>
      </c>
      <c r="L35" s="4">
        <f t="shared" ref="L35:L45" si="12">LOG10(F35)-$A35</f>
        <v>0.13106804435027564</v>
      </c>
    </row>
    <row r="36" spans="1:12">
      <c r="A36" s="4">
        <v>1.3240000000000001</v>
      </c>
      <c r="B36" s="1">
        <v>4</v>
      </c>
      <c r="C36">
        <f t="shared" si="4"/>
        <v>3</v>
      </c>
      <c r="D36" s="3">
        <f t="shared" si="5"/>
        <v>22.566666666666666</v>
      </c>
      <c r="E36" s="3">
        <f t="shared" si="6"/>
        <v>22</v>
      </c>
      <c r="F36" s="3">
        <f t="shared" si="7"/>
        <v>23</v>
      </c>
      <c r="G36" s="6">
        <f t="shared" si="8"/>
        <v>0.51316014394467657</v>
      </c>
      <c r="H36" s="6">
        <f t="shared" si="9"/>
        <v>2.2739740499764101</v>
      </c>
      <c r="I36">
        <v>4</v>
      </c>
      <c r="J36" s="4">
        <f t="shared" si="10"/>
        <v>2.9467413965481803E-2</v>
      </c>
      <c r="K36" s="4">
        <f t="shared" si="11"/>
        <v>1.8422680822206106E-2</v>
      </c>
      <c r="L36" s="4">
        <f t="shared" si="12"/>
        <v>3.7727836017592775E-2</v>
      </c>
    </row>
    <row r="37" spans="1:12">
      <c r="A37" s="4">
        <v>1.635</v>
      </c>
      <c r="B37" s="1">
        <v>5</v>
      </c>
      <c r="C37">
        <f t="shared" si="4"/>
        <v>3</v>
      </c>
      <c r="D37" s="3">
        <f t="shared" si="5"/>
        <v>47.666666666666664</v>
      </c>
      <c r="E37" s="3">
        <f t="shared" si="6"/>
        <v>46</v>
      </c>
      <c r="F37" s="3">
        <f t="shared" si="7"/>
        <v>49</v>
      </c>
      <c r="G37" s="6">
        <f t="shared" si="8"/>
        <v>1.5275252316519963</v>
      </c>
      <c r="H37" s="6">
        <f t="shared" si="9"/>
        <v>3.2045983880811111</v>
      </c>
      <c r="I37">
        <v>5</v>
      </c>
      <c r="J37" s="4">
        <f t="shared" si="10"/>
        <v>4.3214782745399249E-2</v>
      </c>
      <c r="K37" s="4">
        <f t="shared" si="11"/>
        <v>2.7757831681574086E-2</v>
      </c>
      <c r="L37" s="4">
        <f t="shared" si="12"/>
        <v>5.5196080028513617E-2</v>
      </c>
    </row>
    <row r="38" spans="1:12">
      <c r="A38" s="4">
        <v>1.4330000000000001</v>
      </c>
      <c r="B38" s="1">
        <v>6</v>
      </c>
      <c r="C38">
        <f t="shared" si="4"/>
        <v>3</v>
      </c>
      <c r="D38" s="3">
        <f t="shared" si="5"/>
        <v>29.900000000000002</v>
      </c>
      <c r="E38" s="3">
        <f t="shared" si="6"/>
        <v>29</v>
      </c>
      <c r="F38" s="3">
        <f t="shared" si="7"/>
        <v>31</v>
      </c>
      <c r="G38" s="6">
        <f t="shared" si="8"/>
        <v>1.0148891565092084</v>
      </c>
      <c r="H38" s="6">
        <f t="shared" si="9"/>
        <v>3.3942781154154127</v>
      </c>
      <c r="I38">
        <v>6</v>
      </c>
      <c r="J38" s="4">
        <f t="shared" si="10"/>
        <v>4.2671188324429732E-2</v>
      </c>
      <c r="K38" s="4">
        <f t="shared" si="11"/>
        <v>2.939799789895603E-2</v>
      </c>
      <c r="L38" s="4">
        <f t="shared" si="12"/>
        <v>5.8361693834272588E-2</v>
      </c>
    </row>
    <row r="39" spans="1:12">
      <c r="A39" s="4">
        <v>1.5880000000000001</v>
      </c>
      <c r="B39" s="1">
        <v>10</v>
      </c>
      <c r="C39">
        <f t="shared" si="4"/>
        <v>3</v>
      </c>
      <c r="D39" s="3">
        <f t="shared" si="5"/>
        <v>46.733333333333327</v>
      </c>
      <c r="E39" s="3">
        <f t="shared" si="6"/>
        <v>44</v>
      </c>
      <c r="F39" s="3">
        <f t="shared" si="7"/>
        <v>48.2</v>
      </c>
      <c r="G39" s="6">
        <f t="shared" si="8"/>
        <v>2.369247419188989</v>
      </c>
      <c r="H39" s="6">
        <f t="shared" si="9"/>
        <v>5.0697163035427728</v>
      </c>
      <c r="I39">
        <v>10</v>
      </c>
      <c r="J39" s="4">
        <f t="shared" si="10"/>
        <v>8.1626758910977371E-2</v>
      </c>
      <c r="K39" s="4">
        <f t="shared" si="11"/>
        <v>5.5452676486187347E-2</v>
      </c>
      <c r="L39" s="4">
        <f t="shared" si="12"/>
        <v>9.5047038238849524E-2</v>
      </c>
    </row>
    <row r="40" spans="1:12">
      <c r="A40" s="4">
        <v>1.585</v>
      </c>
      <c r="B40" s="1">
        <v>11</v>
      </c>
      <c r="C40">
        <f t="shared" si="4"/>
        <v>3</v>
      </c>
      <c r="D40" s="3">
        <f t="shared" si="5"/>
        <v>47.533333333333331</v>
      </c>
      <c r="E40" s="3">
        <f t="shared" si="6"/>
        <v>46</v>
      </c>
      <c r="F40" s="3">
        <f t="shared" si="7"/>
        <v>49</v>
      </c>
      <c r="G40" s="6">
        <f t="shared" si="8"/>
        <v>1.5011106998931016</v>
      </c>
      <c r="H40" s="6">
        <f t="shared" si="9"/>
        <v>3.1580169001958658</v>
      </c>
      <c r="I40">
        <v>11</v>
      </c>
      <c r="J40" s="4">
        <f t="shared" si="10"/>
        <v>9.1998270796184389E-2</v>
      </c>
      <c r="K40" s="4">
        <f t="shared" si="11"/>
        <v>7.775783168157413E-2</v>
      </c>
      <c r="L40" s="4">
        <f t="shared" si="12"/>
        <v>0.10519608002851366</v>
      </c>
    </row>
    <row r="41" spans="1:12">
      <c r="A41" s="4">
        <v>1.468</v>
      </c>
      <c r="B41" s="1">
        <v>12</v>
      </c>
      <c r="C41">
        <f t="shared" si="4"/>
        <v>3</v>
      </c>
      <c r="D41" s="3">
        <f t="shared" si="5"/>
        <v>34.666666666666664</v>
      </c>
      <c r="E41" s="3">
        <f t="shared" si="6"/>
        <v>34</v>
      </c>
      <c r="F41" s="3">
        <f t="shared" si="7"/>
        <v>35</v>
      </c>
      <c r="G41" s="6">
        <f t="shared" si="8"/>
        <v>0.57735026918956012</v>
      </c>
      <c r="H41" s="6">
        <f t="shared" si="9"/>
        <v>1.6654334688160388</v>
      </c>
      <c r="I41">
        <v>12</v>
      </c>
      <c r="J41" s="4">
        <f t="shared" si="10"/>
        <v>7.1912084579117908E-2</v>
      </c>
      <c r="K41" s="4">
        <f t="shared" si="11"/>
        <v>6.3478917042255167E-2</v>
      </c>
      <c r="L41" s="4">
        <f t="shared" si="12"/>
        <v>7.6068044350275699E-2</v>
      </c>
    </row>
    <row r="42" spans="1:12">
      <c r="A42" s="4">
        <v>1.3819999999999999</v>
      </c>
      <c r="B42" s="1">
        <v>13</v>
      </c>
      <c r="C42">
        <f t="shared" si="4"/>
        <v>3</v>
      </c>
      <c r="D42" s="3">
        <f t="shared" si="5"/>
        <v>27.833333333333332</v>
      </c>
      <c r="E42" s="3">
        <f t="shared" si="6"/>
        <v>26</v>
      </c>
      <c r="F42" s="3">
        <f t="shared" si="7"/>
        <v>29</v>
      </c>
      <c r="G42" s="6">
        <f t="shared" si="8"/>
        <v>1.6072751268321357</v>
      </c>
      <c r="H42" s="6">
        <f t="shared" si="9"/>
        <v>5.7746411742471944</v>
      </c>
      <c r="I42">
        <v>13</v>
      </c>
      <c r="J42" s="4">
        <f t="shared" si="10"/>
        <v>6.2565220763939777E-2</v>
      </c>
      <c r="K42" s="4">
        <f t="shared" si="11"/>
        <v>3.2973347970818079E-2</v>
      </c>
      <c r="L42" s="4">
        <f t="shared" si="12"/>
        <v>8.0397997898956186E-2</v>
      </c>
    </row>
    <row r="43" spans="1:12">
      <c r="A43" s="4">
        <v>1.4139999999999999</v>
      </c>
      <c r="B43" s="1">
        <v>14</v>
      </c>
      <c r="C43">
        <f t="shared" si="4"/>
        <v>3</v>
      </c>
      <c r="D43" s="3">
        <f t="shared" si="5"/>
        <v>30.166666666666668</v>
      </c>
      <c r="E43" s="3">
        <f t="shared" si="6"/>
        <v>29</v>
      </c>
      <c r="F43" s="3">
        <f t="shared" si="7"/>
        <v>31</v>
      </c>
      <c r="G43" s="6">
        <f t="shared" si="8"/>
        <v>1.0408329997330299</v>
      </c>
      <c r="H43" s="6">
        <f t="shared" si="9"/>
        <v>3.450275137236563</v>
      </c>
      <c r="I43">
        <v>14</v>
      </c>
      <c r="J43" s="4">
        <f t="shared" si="10"/>
        <v>6.5527324485540994E-2</v>
      </c>
      <c r="K43" s="4">
        <f t="shared" si="11"/>
        <v>4.8397997898956158E-2</v>
      </c>
      <c r="L43" s="4">
        <f t="shared" si="12"/>
        <v>7.7361693834272716E-2</v>
      </c>
    </row>
    <row r="44" spans="1:12">
      <c r="A44" s="4">
        <v>1.5349999999999999</v>
      </c>
      <c r="B44" s="1">
        <v>7</v>
      </c>
      <c r="C44">
        <f t="shared" si="4"/>
        <v>3</v>
      </c>
      <c r="D44" s="3">
        <f t="shared" si="5"/>
        <v>38.166666666666664</v>
      </c>
      <c r="E44" s="3">
        <f t="shared" si="6"/>
        <v>37.5</v>
      </c>
      <c r="F44" s="3">
        <f t="shared" si="7"/>
        <v>39</v>
      </c>
      <c r="G44" s="6">
        <f t="shared" si="8"/>
        <v>0.76376261582607252</v>
      </c>
      <c r="H44" s="6">
        <f t="shared" si="9"/>
        <v>2.0011247576228977</v>
      </c>
      <c r="I44">
        <v>7</v>
      </c>
      <c r="J44" s="4">
        <f t="shared" si="10"/>
        <v>4.6684231956244382E-2</v>
      </c>
      <c r="K44" s="4">
        <f t="shared" si="11"/>
        <v>3.9031267727718921E-2</v>
      </c>
      <c r="L44" s="4">
        <f t="shared" si="12"/>
        <v>5.606460702649918E-2</v>
      </c>
    </row>
    <row r="45" spans="1:12">
      <c r="A45" s="4">
        <v>1.091</v>
      </c>
      <c r="B45" s="1">
        <v>8</v>
      </c>
      <c r="C45">
        <f t="shared" si="4"/>
        <v>3</v>
      </c>
      <c r="D45" s="3">
        <f t="shared" si="5"/>
        <v>14.5</v>
      </c>
      <c r="E45" s="3">
        <f t="shared" si="6"/>
        <v>13.5</v>
      </c>
      <c r="F45" s="3">
        <f t="shared" si="7"/>
        <v>16</v>
      </c>
      <c r="G45" s="6">
        <f t="shared" si="8"/>
        <v>1.3228756555322954</v>
      </c>
      <c r="H45" s="6">
        <f t="shared" si="9"/>
        <v>9.1232803829813474</v>
      </c>
      <c r="I45">
        <v>8</v>
      </c>
      <c r="J45" s="4">
        <f t="shared" si="10"/>
        <v>7.0368002234974858E-2</v>
      </c>
      <c r="K45" s="4">
        <f t="shared" si="11"/>
        <v>3.9333768495006138E-2</v>
      </c>
      <c r="L45" s="4">
        <f t="shared" si="12"/>
        <v>0.11311998265592482</v>
      </c>
    </row>
  </sheetData>
  <phoneticPr fontId="2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2000-02-02T15:21:21Z</dcterms:created>
  <dcterms:modified xsi:type="dcterms:W3CDTF">2020-04-19T09:14:38Z</dcterms:modified>
</cp:coreProperties>
</file>